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41" i="1"/>
  <c r="L41"/>
  <c r="F41"/>
  <c r="C41"/>
  <c r="B41"/>
  <c r="N40"/>
  <c r="L40"/>
  <c r="F40"/>
  <c r="C40"/>
  <c r="B40"/>
  <c r="N39"/>
  <c r="L39"/>
  <c r="F39"/>
  <c r="C39"/>
  <c r="B39"/>
  <c r="N38"/>
  <c r="L38"/>
  <c r="F38"/>
  <c r="C38"/>
  <c r="B38"/>
  <c r="N37"/>
  <c r="L37"/>
  <c r="F37"/>
  <c r="C37"/>
  <c r="B37"/>
  <c r="N36"/>
  <c r="L36"/>
  <c r="F36"/>
  <c r="C36"/>
  <c r="B36"/>
  <c r="N35"/>
  <c r="L35"/>
  <c r="F35"/>
  <c r="C35"/>
  <c r="B35"/>
  <c r="N34"/>
  <c r="L34"/>
  <c r="F34"/>
  <c r="C34"/>
  <c r="B34"/>
  <c r="N33"/>
  <c r="L33"/>
  <c r="F33"/>
  <c r="C33"/>
  <c r="B33"/>
  <c r="N32"/>
  <c r="L32"/>
  <c r="F32"/>
  <c r="C32"/>
  <c r="B32"/>
  <c r="N31"/>
  <c r="L31"/>
  <c r="F31"/>
  <c r="C31"/>
  <c r="B31"/>
  <c r="N30"/>
  <c r="L30"/>
  <c r="F30"/>
  <c r="C30"/>
  <c r="B30"/>
  <c r="N29"/>
  <c r="L29"/>
  <c r="F29"/>
  <c r="C29"/>
  <c r="B29"/>
  <c r="N28"/>
  <c r="L28"/>
  <c r="F28"/>
  <c r="C28"/>
  <c r="B28"/>
  <c r="N27"/>
  <c r="L27"/>
  <c r="F27"/>
  <c r="C27"/>
  <c r="B27"/>
  <c r="N26"/>
  <c r="L26"/>
  <c r="F26"/>
  <c r="C26"/>
  <c r="B26"/>
  <c r="N25"/>
  <c r="L25"/>
  <c r="F25"/>
  <c r="C25"/>
  <c r="B25"/>
  <c r="N24"/>
  <c r="L24"/>
  <c r="F24"/>
  <c r="C24"/>
  <c r="B24"/>
  <c r="N23"/>
  <c r="L23"/>
  <c r="F23"/>
  <c r="C23"/>
  <c r="B23"/>
  <c r="N22"/>
  <c r="L22"/>
  <c r="F22"/>
  <c r="C22"/>
  <c r="B22"/>
  <c r="N21"/>
  <c r="L21"/>
  <c r="F21"/>
  <c r="C21"/>
  <c r="B21"/>
  <c r="N20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<sst xmlns="http://schemas.openxmlformats.org/spreadsheetml/2006/main" count="42" uniqueCount="25">
  <si>
    <t>Отчет № 7. 17.07.2024 17:10:58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</si>
  <si>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</si>
  <si>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Муниципального Совета внутригородского муниципального образования города федерального значения Санкт-Петербурга муниципальный округ Прометей седьмого созыва</t>
  </si>
  <si>
    <t>По состоянию на 09.07.2024</t>
  </si>
  <si>
    <t>В руб.</t>
  </si>
  <si>
    <t>1</t>
  </si>
  <si>
    <t>1.</t>
  </si>
  <si>
    <t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</si>
  <si>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</si>
  <si>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</si>
  <si>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</si>
  <si>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</si>
  <si>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</si>
  <si>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</si>
  <si>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</si>
  <si>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</si>
  <si>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</si>
  <si>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</si>
  <si>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</si>
  <si>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</si>
  <si>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Председатель</t>
  </si>
  <si>
    <t>Территориальной избирательной комиссии № 11</t>
  </si>
  <si>
    <t>(подпись, дата)</t>
  </si>
  <si>
    <t>(инициалы, фамилия)</t>
  </si>
  <si>
    <t>К.Г. Степанов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</si>
</sst>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5" fillId="3" borderId="3" xfId="0" quotePrefix="1" applyNumberFormat="1" applyFont="1" applyFill="1" applyBorder="1" applyAlignment="1">
      <alignment horizontal="center" vertical="center" wrapText="1"/>
    </xf>
    <xf numFmtId="0" fontId="6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tabSelected="1" workbookViewId="0">
      <selection activeCell="Q46" sqref="Q46"/>
    </sheetView>
  </sheetViews>
  <sheetFormatPr defaultRowHeight="15"/>
  <cols>
    <col min="1" max="1" width="8.140625" customWidth="1"/>
    <col min="2" max="3" width="12.7109375" customWidth="1"/>
    <col min="4" max="5" width="15.7109375" customWidth="1"/>
    <col min="6" max="6" width="9.710937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9.7109375" customWidth="1"/>
    <col min="13" max="13" width="15.7109375" customWidth="1"/>
    <col min="14" max="14" width="18.5703125" customWidth="1"/>
    <col min="15" max="15" width="9.140625" customWidth="1"/>
  </cols>
  <sheetData>
    <row r="1" spans="1:15" ht="15" customHeight="1">
      <c r="N1" s="1" t="s">
        <v>0</v>
      </c>
    </row>
    <row r="2" spans="1:15" ht="206.1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3</v>
      </c>
    </row>
    <row r="5" spans="1:15">
      <c r="N5" s="5" t="s">
        <v>4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территории"</f>
        <v>Наименование территории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3.1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10"/>
      <c r="L7" s="11"/>
      <c r="M7" s="6" t="str">
        <f t="shared" ref="M7:M9" si="10">"сумма, руб."</f>
        <v>сумма, руб.</v>
      </c>
      <c r="N7" s="6" t="str">
        <f t="shared" ref="N7:N9" si="11">"основание возврата"</f>
        <v>основание возврата</v>
      </c>
      <c r="O7" s="4"/>
    </row>
    <row r="8" spans="1:15" ht="69.9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11"/>
      <c r="G8" s="9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руб."</f>
        <v>сумма,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75" customHeight="1">
      <c r="A9" s="8"/>
      <c r="B9" s="8"/>
      <c r="C9" s="8"/>
      <c r="D9" s="8"/>
      <c r="E9" s="12" t="str">
        <f>"сумма, руб."</f>
        <v>сумма, руб.</v>
      </c>
      <c r="F9" s="12" t="str">
        <f>"наименование юридического лица"</f>
        <v>наименование юридического лица</v>
      </c>
      <c r="G9" s="12" t="str">
        <f>"сумма, руб."</f>
        <v>сумма,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45" customHeight="1">
      <c r="A11" s="15" t="s">
        <v>6</v>
      </c>
      <c r="B11" s="16" t="str">
        <f>"Округ №65 (№ 65)"</f>
        <v>Округ №65 (№ 65)</v>
      </c>
      <c r="C11" s="16" t="str">
        <f>"Попов Денис Иванович"</f>
        <v>Попов Денис Иванович</v>
      </c>
      <c r="D11" s="17">
        <v>100</v>
      </c>
      <c r="E11" s="17"/>
      <c r="F11" s="16" t="str">
        <f>""</f>
        <v/>
      </c>
      <c r="G11" s="17"/>
      <c r="H11" s="18"/>
      <c r="I11" s="17">
        <v>100</v>
      </c>
      <c r="J11" s="19"/>
      <c r="K11" s="17"/>
      <c r="L11" s="16" t="str">
        <f>""</f>
        <v/>
      </c>
      <c r="M11" s="17"/>
      <c r="N11" s="16" t="str">
        <f>""</f>
        <v/>
      </c>
      <c r="O11" s="13"/>
    </row>
    <row r="12" spans="1:15" ht="30" customHeight="1">
      <c r="A12" s="14" t="s">
        <v>7</v>
      </c>
      <c r="B12" s="20" t="str">
        <f>""</f>
        <v/>
      </c>
      <c r="C12" s="20" t="str">
        <f>"Итого по кандидату"</f>
        <v>Итого по кандидату</v>
      </c>
      <c r="D12" s="21">
        <v>100</v>
      </c>
      <c r="E12" s="21">
        <v>0</v>
      </c>
      <c r="F12" s="20" t="str">
        <f>""</f>
        <v/>
      </c>
      <c r="G12" s="21">
        <v>0</v>
      </c>
      <c r="H12" s="22"/>
      <c r="I12" s="21">
        <v>100</v>
      </c>
      <c r="J12" s="23"/>
      <c r="K12" s="21">
        <v>0</v>
      </c>
      <c r="L12" s="20" t="str">
        <f>""</f>
        <v/>
      </c>
      <c r="M12" s="21">
        <v>0</v>
      </c>
      <c r="N12" s="20" t="str">
        <f>""</f>
        <v/>
      </c>
      <c r="O12" s="13"/>
    </row>
    <row r="13" spans="1:15" ht="30" customHeight="1">
      <c r="A13" s="15" t="s">
        <v>8</v>
      </c>
      <c r="B13" s="16" t="str">
        <f>"Округ №65 (№ 65)"</f>
        <v>Округ №65 (№ 65)</v>
      </c>
      <c r="C13" s="16" t="str">
        <f>"Чебан Артур Георгиевич"</f>
        <v>Чебан Артур Георгиевич</v>
      </c>
      <c r="D13" s="17">
        <v>120</v>
      </c>
      <c r="E13" s="17"/>
      <c r="F13" s="16" t="str">
        <f>""</f>
        <v/>
      </c>
      <c r="G13" s="17"/>
      <c r="H13" s="18"/>
      <c r="I13" s="17">
        <v>120</v>
      </c>
      <c r="J13" s="19"/>
      <c r="K13" s="17"/>
      <c r="L13" s="16" t="str">
        <f>""</f>
        <v/>
      </c>
      <c r="M13" s="17"/>
      <c r="N13" s="16" t="str">
        <f>""</f>
        <v/>
      </c>
      <c r="O13" s="13"/>
    </row>
    <row r="14" spans="1:15" ht="30" customHeight="1">
      <c r="A14" s="14" t="s">
        <v>7</v>
      </c>
      <c r="B14" s="20" t="str">
        <f>""</f>
        <v/>
      </c>
      <c r="C14" s="20" t="str">
        <f>"Итого по кандидату"</f>
        <v>Итого по кандидату</v>
      </c>
      <c r="D14" s="21">
        <v>120</v>
      </c>
      <c r="E14" s="21">
        <v>0</v>
      </c>
      <c r="F14" s="20" t="str">
        <f>""</f>
        <v/>
      </c>
      <c r="G14" s="21">
        <v>0</v>
      </c>
      <c r="H14" s="22"/>
      <c r="I14" s="21">
        <v>120</v>
      </c>
      <c r="J14" s="23"/>
      <c r="K14" s="21">
        <v>0</v>
      </c>
      <c r="L14" s="20" t="str">
        <f>""</f>
        <v/>
      </c>
      <c r="M14" s="21">
        <v>0</v>
      </c>
      <c r="N14" s="20" t="str">
        <f>""</f>
        <v/>
      </c>
      <c r="O14" s="13"/>
    </row>
    <row r="15" spans="1:15" ht="75" customHeight="1">
      <c r="A15" s="14" t="s">
        <v>7</v>
      </c>
      <c r="B15" s="20" t="str">
        <f>""</f>
        <v/>
      </c>
      <c r="C15" s="20" t="str">
        <f>"Избирательный округ (Округ №65 (№ 65)), всего"</f>
        <v>Избирательный округ (Округ №65 (№ 65)), всего</v>
      </c>
      <c r="D15" s="21">
        <v>220</v>
      </c>
      <c r="E15" s="21">
        <v>0</v>
      </c>
      <c r="F15" s="20" t="str">
        <f>""</f>
        <v/>
      </c>
      <c r="G15" s="21">
        <v>0</v>
      </c>
      <c r="H15" s="22"/>
      <c r="I15" s="21">
        <v>220</v>
      </c>
      <c r="J15" s="23"/>
      <c r="K15" s="21">
        <v>0</v>
      </c>
      <c r="L15" s="20" t="str">
        <f>""</f>
        <v/>
      </c>
      <c r="M15" s="21">
        <v>0</v>
      </c>
      <c r="N15" s="20" t="str">
        <f>""</f>
        <v/>
      </c>
      <c r="O15" s="13"/>
    </row>
    <row r="16" spans="1:15" ht="105" customHeight="1">
      <c r="A16" s="15" t="s">
        <v>9</v>
      </c>
      <c r="B16" s="16" t="str">
        <f>"Округ №66 (№ 66)"</f>
        <v>Округ №66 (№ 66)</v>
      </c>
      <c r="C16" s="16" t="str">
        <f>"Васильева Елена Юрьевна"</f>
        <v>Васильева Елена Юрьевна</v>
      </c>
      <c r="D16" s="17">
        <v>2620</v>
      </c>
      <c r="E16" s="17"/>
      <c r="F16" s="16" t="str">
        <f>""</f>
        <v/>
      </c>
      <c r="G16" s="17"/>
      <c r="H16" s="18"/>
      <c r="I16" s="17">
        <v>120</v>
      </c>
      <c r="J16" s="19"/>
      <c r="K16" s="17"/>
      <c r="L16" s="16" t="str">
        <f>""</f>
        <v/>
      </c>
      <c r="M16" s="17">
        <v>2500</v>
      </c>
      <c r="N16" s="16" t="str">
        <f>"Возврат средств гражданину, указавшему в платежном документе недостоверные сведения о себе"</f>
        <v>Возврат средств гражданину, указавшему в платежном документе недостоверные сведения о себе</v>
      </c>
      <c r="O16" s="13"/>
    </row>
    <row r="17" spans="1:15" ht="30" customHeight="1">
      <c r="A17" s="14" t="s">
        <v>7</v>
      </c>
      <c r="B17" s="20" t="str">
        <f>""</f>
        <v/>
      </c>
      <c r="C17" s="20" t="str">
        <f>"Итого по кандидату"</f>
        <v>Итого по кандидату</v>
      </c>
      <c r="D17" s="21">
        <v>2620</v>
      </c>
      <c r="E17" s="21">
        <v>0</v>
      </c>
      <c r="F17" s="20" t="str">
        <f>""</f>
        <v/>
      </c>
      <c r="G17" s="21">
        <v>0</v>
      </c>
      <c r="H17" s="22"/>
      <c r="I17" s="21">
        <v>120</v>
      </c>
      <c r="J17" s="23"/>
      <c r="K17" s="21">
        <v>0</v>
      </c>
      <c r="L17" s="20" t="str">
        <f>""</f>
        <v/>
      </c>
      <c r="M17" s="21">
        <v>2500</v>
      </c>
      <c r="N17" s="20" t="str">
        <f>""</f>
        <v/>
      </c>
      <c r="O17" s="13"/>
    </row>
    <row r="18" spans="1:15" ht="45" customHeight="1">
      <c r="A18" s="15" t="s">
        <v>10</v>
      </c>
      <c r="B18" s="16" t="str">
        <f>"Округ №66 (№ 66)"</f>
        <v>Округ №66 (№ 66)</v>
      </c>
      <c r="C18" s="16" t="str">
        <f>"Габараев Симон Эмзарович"</f>
        <v>Габараев Симон Эмзарович</v>
      </c>
      <c r="D18" s="17">
        <v>100</v>
      </c>
      <c r="E18" s="17"/>
      <c r="F18" s="16" t="str">
        <f>""</f>
        <v/>
      </c>
      <c r="G18" s="17"/>
      <c r="H18" s="18"/>
      <c r="I18" s="17">
        <v>100</v>
      </c>
      <c r="J18" s="19"/>
      <c r="K18" s="17"/>
      <c r="L18" s="16" t="str">
        <f>""</f>
        <v/>
      </c>
      <c r="M18" s="17"/>
      <c r="N18" s="16" t="str">
        <f>""</f>
        <v/>
      </c>
      <c r="O18" s="13"/>
    </row>
    <row r="19" spans="1:15" ht="30" customHeight="1">
      <c r="A19" s="14" t="s">
        <v>7</v>
      </c>
      <c r="B19" s="20" t="str">
        <f>""</f>
        <v/>
      </c>
      <c r="C19" s="20" t="str">
        <f>"Итого по кандидату"</f>
        <v>Итого по кандидату</v>
      </c>
      <c r="D19" s="21">
        <v>100</v>
      </c>
      <c r="E19" s="21">
        <v>0</v>
      </c>
      <c r="F19" s="20" t="str">
        <f>""</f>
        <v/>
      </c>
      <c r="G19" s="21">
        <v>0</v>
      </c>
      <c r="H19" s="22"/>
      <c r="I19" s="21">
        <v>100</v>
      </c>
      <c r="J19" s="23"/>
      <c r="K19" s="21">
        <v>0</v>
      </c>
      <c r="L19" s="20" t="str">
        <f>""</f>
        <v/>
      </c>
      <c r="M19" s="21">
        <v>0</v>
      </c>
      <c r="N19" s="20" t="str">
        <f>""</f>
        <v/>
      </c>
      <c r="O19" s="13"/>
    </row>
    <row r="20" spans="1:15" ht="60" customHeight="1">
      <c r="A20" s="15" t="s">
        <v>11</v>
      </c>
      <c r="B20" s="16" t="str">
        <f>"Округ №66 (№ 66)"</f>
        <v>Округ №66 (№ 66)</v>
      </c>
      <c r="C20" s="16" t="str">
        <f>"Кочнова Наталья Вячеславовна"</f>
        <v>Кочнова Наталья Вячеславовна</v>
      </c>
      <c r="D20" s="17">
        <v>120</v>
      </c>
      <c r="E20" s="17"/>
      <c r="F20" s="16" t="str">
        <f>""</f>
        <v/>
      </c>
      <c r="G20" s="17"/>
      <c r="H20" s="18"/>
      <c r="I20" s="17">
        <v>120</v>
      </c>
      <c r="J20" s="19"/>
      <c r="K20" s="17"/>
      <c r="L20" s="16" t="str">
        <f>""</f>
        <v/>
      </c>
      <c r="M20" s="17"/>
      <c r="N20" s="16" t="str">
        <f>""</f>
        <v/>
      </c>
      <c r="O20" s="13"/>
    </row>
    <row r="21" spans="1:15" ht="30" customHeight="1">
      <c r="A21" s="14" t="s">
        <v>7</v>
      </c>
      <c r="B21" s="20" t="str">
        <f>""</f>
        <v/>
      </c>
      <c r="C21" s="20" t="str">
        <f>"Итого по кандидату"</f>
        <v>Итого по кандидату</v>
      </c>
      <c r="D21" s="21">
        <v>120</v>
      </c>
      <c r="E21" s="21">
        <v>0</v>
      </c>
      <c r="F21" s="20" t="str">
        <f>""</f>
        <v/>
      </c>
      <c r="G21" s="21">
        <v>0</v>
      </c>
      <c r="H21" s="22"/>
      <c r="I21" s="21">
        <v>120</v>
      </c>
      <c r="J21" s="23"/>
      <c r="K21" s="21">
        <v>0</v>
      </c>
      <c r="L21" s="20" t="str">
        <f>""</f>
        <v/>
      </c>
      <c r="M21" s="21">
        <v>0</v>
      </c>
      <c r="N21" s="20" t="str">
        <f>""</f>
        <v/>
      </c>
      <c r="O21" s="13"/>
    </row>
    <row r="22" spans="1:15" ht="60" customHeight="1">
      <c r="A22" s="15" t="s">
        <v>12</v>
      </c>
      <c r="B22" s="16" t="str">
        <f>"Округ №66 (№ 66)"</f>
        <v>Округ №66 (№ 66)</v>
      </c>
      <c r="C22" s="16" t="str">
        <f>"Смирнов Сергей Александрович"</f>
        <v>Смирнов Сергей Александрович</v>
      </c>
      <c r="D22" s="17">
        <v>100</v>
      </c>
      <c r="E22" s="17"/>
      <c r="F22" s="16" t="str">
        <f>""</f>
        <v/>
      </c>
      <c r="G22" s="17"/>
      <c r="H22" s="18"/>
      <c r="I22" s="17">
        <v>100</v>
      </c>
      <c r="J22" s="19"/>
      <c r="K22" s="17"/>
      <c r="L22" s="16" t="str">
        <f>""</f>
        <v/>
      </c>
      <c r="M22" s="17"/>
      <c r="N22" s="16" t="str">
        <f>""</f>
        <v/>
      </c>
      <c r="O22" s="13"/>
    </row>
    <row r="23" spans="1:15" ht="30" customHeight="1">
      <c r="A23" s="14" t="s">
        <v>7</v>
      </c>
      <c r="B23" s="20" t="str">
        <f>""</f>
        <v/>
      </c>
      <c r="C23" s="20" t="str">
        <f>"Итого по кандидату"</f>
        <v>Итого по кандидату</v>
      </c>
      <c r="D23" s="21">
        <v>100</v>
      </c>
      <c r="E23" s="21">
        <v>0</v>
      </c>
      <c r="F23" s="20" t="str">
        <f>""</f>
        <v/>
      </c>
      <c r="G23" s="21">
        <v>0</v>
      </c>
      <c r="H23" s="22"/>
      <c r="I23" s="21">
        <v>100</v>
      </c>
      <c r="J23" s="23"/>
      <c r="K23" s="21">
        <v>0</v>
      </c>
      <c r="L23" s="20" t="str">
        <f>""</f>
        <v/>
      </c>
      <c r="M23" s="21">
        <v>0</v>
      </c>
      <c r="N23" s="20" t="str">
        <f>""</f>
        <v/>
      </c>
      <c r="O23" s="13"/>
    </row>
    <row r="24" spans="1:15" ht="75" customHeight="1">
      <c r="A24" s="14" t="s">
        <v>7</v>
      </c>
      <c r="B24" s="20" t="str">
        <f>""</f>
        <v/>
      </c>
      <c r="C24" s="20" t="str">
        <f>"Избирательный округ (Округ №66 (№ 66)), всего"</f>
        <v>Избирательный округ (Округ №66 (№ 66)), всего</v>
      </c>
      <c r="D24" s="21">
        <v>2940</v>
      </c>
      <c r="E24" s="21">
        <v>0</v>
      </c>
      <c r="F24" s="20" t="str">
        <f>""</f>
        <v/>
      </c>
      <c r="G24" s="21">
        <v>0</v>
      </c>
      <c r="H24" s="22"/>
      <c r="I24" s="21">
        <v>440</v>
      </c>
      <c r="J24" s="23"/>
      <c r="K24" s="21">
        <v>0</v>
      </c>
      <c r="L24" s="20" t="str">
        <f>""</f>
        <v/>
      </c>
      <c r="M24" s="21">
        <v>2500</v>
      </c>
      <c r="N24" s="20" t="str">
        <f>""</f>
        <v/>
      </c>
      <c r="O24" s="13"/>
    </row>
    <row r="25" spans="1:15" ht="60" customHeight="1">
      <c r="A25" s="15" t="s">
        <v>13</v>
      </c>
      <c r="B25" s="16" t="str">
        <f>"Округ №67 (№ 67)"</f>
        <v>Округ №67 (№ 67)</v>
      </c>
      <c r="C25" s="16" t="str">
        <f>"Бернатович Ирина Валентиновна"</f>
        <v>Бернатович Ирина Валентиновна</v>
      </c>
      <c r="D25" s="17">
        <v>120</v>
      </c>
      <c r="E25" s="17"/>
      <c r="F25" s="16" t="str">
        <f>""</f>
        <v/>
      </c>
      <c r="G25" s="17"/>
      <c r="H25" s="18"/>
      <c r="I25" s="17">
        <v>120</v>
      </c>
      <c r="J25" s="19"/>
      <c r="K25" s="17"/>
      <c r="L25" s="16" t="str">
        <f>""</f>
        <v/>
      </c>
      <c r="M25" s="17"/>
      <c r="N25" s="16" t="str">
        <f>""</f>
        <v/>
      </c>
      <c r="O25" s="13"/>
    </row>
    <row r="26" spans="1:15" ht="30" customHeight="1">
      <c r="A26" s="14" t="s">
        <v>7</v>
      </c>
      <c r="B26" s="20" t="str">
        <f>""</f>
        <v/>
      </c>
      <c r="C26" s="20" t="str">
        <f>"Итого по кандидату"</f>
        <v>Итого по кандидату</v>
      </c>
      <c r="D26" s="21">
        <v>120</v>
      </c>
      <c r="E26" s="21">
        <v>0</v>
      </c>
      <c r="F26" s="20" t="str">
        <f>""</f>
        <v/>
      </c>
      <c r="G26" s="21">
        <v>0</v>
      </c>
      <c r="H26" s="22"/>
      <c r="I26" s="21">
        <v>120</v>
      </c>
      <c r="J26" s="23"/>
      <c r="K26" s="21">
        <v>0</v>
      </c>
      <c r="L26" s="20" t="str">
        <f>""</f>
        <v/>
      </c>
      <c r="M26" s="21">
        <v>0</v>
      </c>
      <c r="N26" s="20" t="str">
        <f>""</f>
        <v/>
      </c>
      <c r="O26" s="13"/>
    </row>
    <row r="27" spans="1:15" ht="60" customHeight="1">
      <c r="A27" s="15" t="s">
        <v>14</v>
      </c>
      <c r="B27" s="16" t="str">
        <f>"Округ №67 (№ 67)"</f>
        <v>Округ №67 (№ 67)</v>
      </c>
      <c r="C27" s="16" t="str">
        <f>"Герман Александр Анатольевич"</f>
        <v>Герман Александр Анатольевич</v>
      </c>
      <c r="D27" s="17">
        <v>500</v>
      </c>
      <c r="E27" s="17"/>
      <c r="F27" s="16" t="str">
        <f>""</f>
        <v/>
      </c>
      <c r="G27" s="17"/>
      <c r="H27" s="18"/>
      <c r="I27" s="17">
        <v>500</v>
      </c>
      <c r="J27" s="19"/>
      <c r="K27" s="17"/>
      <c r="L27" s="16" t="str">
        <f>""</f>
        <v/>
      </c>
      <c r="M27" s="17"/>
      <c r="N27" s="16" t="str">
        <f>""</f>
        <v/>
      </c>
      <c r="O27" s="13"/>
    </row>
    <row r="28" spans="1:15" ht="30" customHeight="1">
      <c r="A28" s="14" t="s">
        <v>7</v>
      </c>
      <c r="B28" s="20" t="str">
        <f>""</f>
        <v/>
      </c>
      <c r="C28" s="20" t="str">
        <f>"Итого по кандидату"</f>
        <v>Итого по кандидату</v>
      </c>
      <c r="D28" s="21">
        <v>500</v>
      </c>
      <c r="E28" s="21">
        <v>0</v>
      </c>
      <c r="F28" s="20" t="str">
        <f>""</f>
        <v/>
      </c>
      <c r="G28" s="21">
        <v>0</v>
      </c>
      <c r="H28" s="22"/>
      <c r="I28" s="21">
        <v>500</v>
      </c>
      <c r="J28" s="23"/>
      <c r="K28" s="21">
        <v>0</v>
      </c>
      <c r="L28" s="20" t="str">
        <f>""</f>
        <v/>
      </c>
      <c r="M28" s="21">
        <v>0</v>
      </c>
      <c r="N28" s="20" t="str">
        <f>""</f>
        <v/>
      </c>
      <c r="O28" s="13"/>
    </row>
    <row r="29" spans="1:15" ht="60" customHeight="1">
      <c r="A29" s="15" t="s">
        <v>15</v>
      </c>
      <c r="B29" s="16" t="str">
        <f>"Округ №67 (№ 67)"</f>
        <v>Округ №67 (№ 67)</v>
      </c>
      <c r="C29" s="16" t="str">
        <f>"Ломов Александр Александрович"</f>
        <v>Ломов Александр Александрович</v>
      </c>
      <c r="D29" s="17">
        <v>500</v>
      </c>
      <c r="E29" s="17"/>
      <c r="F29" s="16" t="str">
        <f>""</f>
        <v/>
      </c>
      <c r="G29" s="17"/>
      <c r="H29" s="18"/>
      <c r="I29" s="17">
        <v>500</v>
      </c>
      <c r="J29" s="19"/>
      <c r="K29" s="17"/>
      <c r="L29" s="16" t="str">
        <f>""</f>
        <v/>
      </c>
      <c r="M29" s="17"/>
      <c r="N29" s="16" t="str">
        <f>""</f>
        <v/>
      </c>
      <c r="O29" s="13"/>
    </row>
    <row r="30" spans="1:15" ht="30" customHeight="1">
      <c r="A30" s="14" t="s">
        <v>7</v>
      </c>
      <c r="B30" s="20" t="str">
        <f>""</f>
        <v/>
      </c>
      <c r="C30" s="20" t="str">
        <f>"Итого по кандидату"</f>
        <v>Итого по кандидату</v>
      </c>
      <c r="D30" s="21">
        <v>500</v>
      </c>
      <c r="E30" s="21">
        <v>0</v>
      </c>
      <c r="F30" s="20" t="str">
        <f>""</f>
        <v/>
      </c>
      <c r="G30" s="21">
        <v>0</v>
      </c>
      <c r="H30" s="22"/>
      <c r="I30" s="21">
        <v>500</v>
      </c>
      <c r="J30" s="23"/>
      <c r="K30" s="21">
        <v>0</v>
      </c>
      <c r="L30" s="20" t="str">
        <f>""</f>
        <v/>
      </c>
      <c r="M30" s="21">
        <v>0</v>
      </c>
      <c r="N30" s="20" t="str">
        <f>""</f>
        <v/>
      </c>
      <c r="O30" s="13"/>
    </row>
    <row r="31" spans="1:15" ht="45" customHeight="1">
      <c r="A31" s="15" t="s">
        <v>16</v>
      </c>
      <c r="B31" s="16" t="str">
        <f>"Округ №67 (№ 67)"</f>
        <v>Округ №67 (№ 67)</v>
      </c>
      <c r="C31" s="16" t="str">
        <f>"Сорокин Николай Витальевич"</f>
        <v>Сорокин Николай Витальевич</v>
      </c>
      <c r="D31" s="17">
        <v>100</v>
      </c>
      <c r="E31" s="17"/>
      <c r="F31" s="16" t="str">
        <f>""</f>
        <v/>
      </c>
      <c r="G31" s="17"/>
      <c r="H31" s="18"/>
      <c r="I31" s="17">
        <v>100</v>
      </c>
      <c r="J31" s="19"/>
      <c r="K31" s="17"/>
      <c r="L31" s="16" t="str">
        <f>""</f>
        <v/>
      </c>
      <c r="M31" s="17"/>
      <c r="N31" s="16" t="str">
        <f>""</f>
        <v/>
      </c>
      <c r="O31" s="13"/>
    </row>
    <row r="32" spans="1:15" ht="30" customHeight="1">
      <c r="A32" s="14" t="s">
        <v>7</v>
      </c>
      <c r="B32" s="20" t="str">
        <f>""</f>
        <v/>
      </c>
      <c r="C32" s="20" t="str">
        <f>"Итого по кандидату"</f>
        <v>Итого по кандидату</v>
      </c>
      <c r="D32" s="21">
        <v>100</v>
      </c>
      <c r="E32" s="21">
        <v>0</v>
      </c>
      <c r="F32" s="20" t="str">
        <f>""</f>
        <v/>
      </c>
      <c r="G32" s="21">
        <v>0</v>
      </c>
      <c r="H32" s="22"/>
      <c r="I32" s="21">
        <v>100</v>
      </c>
      <c r="J32" s="23"/>
      <c r="K32" s="21">
        <v>0</v>
      </c>
      <c r="L32" s="20" t="str">
        <f>""</f>
        <v/>
      </c>
      <c r="M32" s="21">
        <v>0</v>
      </c>
      <c r="N32" s="20" t="str">
        <f>""</f>
        <v/>
      </c>
      <c r="O32" s="13"/>
    </row>
    <row r="33" spans="1:15" ht="45" customHeight="1">
      <c r="A33" s="15" t="s">
        <v>17</v>
      </c>
      <c r="B33" s="16" t="str">
        <f>"Округ №67 (№ 67)"</f>
        <v>Округ №67 (№ 67)</v>
      </c>
      <c r="C33" s="16" t="str">
        <f>"Шевчук Дмитрий Федорович"</f>
        <v>Шевчук Дмитрий Федорович</v>
      </c>
      <c r="D33" s="17">
        <v>120</v>
      </c>
      <c r="E33" s="17"/>
      <c r="F33" s="16" t="str">
        <f>""</f>
        <v/>
      </c>
      <c r="G33" s="17"/>
      <c r="H33" s="18"/>
      <c r="I33" s="17">
        <v>120</v>
      </c>
      <c r="J33" s="19"/>
      <c r="K33" s="17"/>
      <c r="L33" s="16" t="str">
        <f>""</f>
        <v/>
      </c>
      <c r="M33" s="17"/>
      <c r="N33" s="16" t="str">
        <f>""</f>
        <v/>
      </c>
      <c r="O33" s="13"/>
    </row>
    <row r="34" spans="1:15" ht="30" customHeight="1">
      <c r="A34" s="14" t="s">
        <v>7</v>
      </c>
      <c r="B34" s="20" t="str">
        <f>""</f>
        <v/>
      </c>
      <c r="C34" s="20" t="str">
        <f>"Итого по кандидату"</f>
        <v>Итого по кандидату</v>
      </c>
      <c r="D34" s="21">
        <v>120</v>
      </c>
      <c r="E34" s="21">
        <v>0</v>
      </c>
      <c r="F34" s="20" t="str">
        <f>""</f>
        <v/>
      </c>
      <c r="G34" s="21">
        <v>0</v>
      </c>
      <c r="H34" s="22"/>
      <c r="I34" s="21">
        <v>120</v>
      </c>
      <c r="J34" s="23"/>
      <c r="K34" s="21">
        <v>0</v>
      </c>
      <c r="L34" s="20" t="str">
        <f>""</f>
        <v/>
      </c>
      <c r="M34" s="21">
        <v>0</v>
      </c>
      <c r="N34" s="20" t="str">
        <f>""</f>
        <v/>
      </c>
      <c r="O34" s="13"/>
    </row>
    <row r="35" spans="1:15" ht="45" customHeight="1">
      <c r="A35" s="15" t="s">
        <v>18</v>
      </c>
      <c r="B35" s="16" t="str">
        <f>"Округ №67 (№ 67)"</f>
        <v>Округ №67 (№ 67)</v>
      </c>
      <c r="C35" s="16" t="str">
        <f>"Шурупова Татьяна Алексеевна"</f>
        <v>Шурупова Татьяна Алексеевна</v>
      </c>
      <c r="D35" s="17">
        <v>120</v>
      </c>
      <c r="E35" s="17"/>
      <c r="F35" s="16" t="str">
        <f>""</f>
        <v/>
      </c>
      <c r="G35" s="17"/>
      <c r="H35" s="18"/>
      <c r="I35" s="17">
        <v>120</v>
      </c>
      <c r="J35" s="19"/>
      <c r="K35" s="17"/>
      <c r="L35" s="16" t="str">
        <f>""</f>
        <v/>
      </c>
      <c r="M35" s="17"/>
      <c r="N35" s="16" t="str">
        <f>""</f>
        <v/>
      </c>
      <c r="O35" s="13"/>
    </row>
    <row r="36" spans="1:15" ht="30" customHeight="1">
      <c r="A36" s="14" t="s">
        <v>7</v>
      </c>
      <c r="B36" s="20" t="str">
        <f>""</f>
        <v/>
      </c>
      <c r="C36" s="20" t="str">
        <f>"Итого по кандидату"</f>
        <v>Итого по кандидату</v>
      </c>
      <c r="D36" s="21">
        <v>120</v>
      </c>
      <c r="E36" s="21">
        <v>0</v>
      </c>
      <c r="F36" s="20" t="str">
        <f>""</f>
        <v/>
      </c>
      <c r="G36" s="21">
        <v>0</v>
      </c>
      <c r="H36" s="22"/>
      <c r="I36" s="21">
        <v>120</v>
      </c>
      <c r="J36" s="23"/>
      <c r="K36" s="21">
        <v>0</v>
      </c>
      <c r="L36" s="20" t="str">
        <f>""</f>
        <v/>
      </c>
      <c r="M36" s="21">
        <v>0</v>
      </c>
      <c r="N36" s="20" t="str">
        <f>""</f>
        <v/>
      </c>
      <c r="O36" s="13"/>
    </row>
    <row r="37" spans="1:15" ht="75" customHeight="1">
      <c r="A37" s="14" t="s">
        <v>7</v>
      </c>
      <c r="B37" s="20" t="str">
        <f>""</f>
        <v/>
      </c>
      <c r="C37" s="20" t="str">
        <f>"Избирательный округ (Округ №67 (№ 67)), всего"</f>
        <v>Избирательный округ (Округ №67 (№ 67)), всего</v>
      </c>
      <c r="D37" s="21">
        <v>1460</v>
      </c>
      <c r="E37" s="21">
        <v>0</v>
      </c>
      <c r="F37" s="20" t="str">
        <f>""</f>
        <v/>
      </c>
      <c r="G37" s="21">
        <v>0</v>
      </c>
      <c r="H37" s="22"/>
      <c r="I37" s="21">
        <v>1460</v>
      </c>
      <c r="J37" s="23"/>
      <c r="K37" s="21">
        <v>0</v>
      </c>
      <c r="L37" s="20" t="str">
        <f>""</f>
        <v/>
      </c>
      <c r="M37" s="21">
        <v>0</v>
      </c>
      <c r="N37" s="20" t="str">
        <f>""</f>
        <v/>
      </c>
      <c r="O37" s="13"/>
    </row>
    <row r="38" spans="1:15" ht="60" customHeight="1">
      <c r="A38" s="15" t="s">
        <v>19</v>
      </c>
      <c r="B38" s="16" t="str">
        <f>"Округ №68 (№ 68)"</f>
        <v>Округ №68 (№ 68)</v>
      </c>
      <c r="C38" s="16" t="str">
        <f>"Калинин Алексей Владимирович"</f>
        <v>Калинин Алексей Владимирович</v>
      </c>
      <c r="D38" s="17">
        <v>120</v>
      </c>
      <c r="E38" s="17"/>
      <c r="F38" s="16" t="str">
        <f>""</f>
        <v/>
      </c>
      <c r="G38" s="17"/>
      <c r="H38" s="18"/>
      <c r="I38" s="17">
        <v>120</v>
      </c>
      <c r="J38" s="19"/>
      <c r="K38" s="17"/>
      <c r="L38" s="16" t="str">
        <f>""</f>
        <v/>
      </c>
      <c r="M38" s="17"/>
      <c r="N38" s="16" t="str">
        <f>""</f>
        <v/>
      </c>
      <c r="O38" s="13"/>
    </row>
    <row r="39" spans="1:15" ht="30" customHeight="1">
      <c r="A39" s="14" t="s">
        <v>7</v>
      </c>
      <c r="B39" s="20" t="str">
        <f>""</f>
        <v/>
      </c>
      <c r="C39" s="20" t="str">
        <f>"Итого по кандидату"</f>
        <v>Итого по кандидату</v>
      </c>
      <c r="D39" s="21">
        <v>120</v>
      </c>
      <c r="E39" s="21">
        <v>0</v>
      </c>
      <c r="F39" s="20" t="str">
        <f>""</f>
        <v/>
      </c>
      <c r="G39" s="21">
        <v>0</v>
      </c>
      <c r="H39" s="22"/>
      <c r="I39" s="21">
        <v>120</v>
      </c>
      <c r="J39" s="23"/>
      <c r="K39" s="21">
        <v>0</v>
      </c>
      <c r="L39" s="20" t="str">
        <f>""</f>
        <v/>
      </c>
      <c r="M39" s="21">
        <v>0</v>
      </c>
      <c r="N39" s="20" t="str">
        <f>""</f>
        <v/>
      </c>
      <c r="O39" s="13"/>
    </row>
    <row r="40" spans="1:15" ht="75" customHeight="1">
      <c r="A40" s="14" t="s">
        <v>7</v>
      </c>
      <c r="B40" s="20" t="str">
        <f>""</f>
        <v/>
      </c>
      <c r="C40" s="20" t="str">
        <f>"Избирательный округ (Округ №68 (№ 68)), всего"</f>
        <v>Избирательный округ (Округ №68 (№ 68)), всего</v>
      </c>
      <c r="D40" s="21">
        <v>120</v>
      </c>
      <c r="E40" s="21">
        <v>0</v>
      </c>
      <c r="F40" s="20" t="str">
        <f>""</f>
        <v/>
      </c>
      <c r="G40" s="21">
        <v>0</v>
      </c>
      <c r="H40" s="22"/>
      <c r="I40" s="21">
        <v>120</v>
      </c>
      <c r="J40" s="23"/>
      <c r="K40" s="21">
        <v>0</v>
      </c>
      <c r="L40" s="20" t="str">
        <f>""</f>
        <v/>
      </c>
      <c r="M40" s="21">
        <v>0</v>
      </c>
      <c r="N40" s="20" t="str">
        <f>""</f>
        <v/>
      </c>
      <c r="O40" s="13"/>
    </row>
    <row r="41" spans="1:15">
      <c r="A41" s="14" t="s">
        <v>7</v>
      </c>
      <c r="B41" s="20" t="str">
        <f>""</f>
        <v/>
      </c>
      <c r="C41" s="20" t="str">
        <f>"Итого"</f>
        <v>Итого</v>
      </c>
      <c r="D41" s="21">
        <v>4740</v>
      </c>
      <c r="E41" s="21">
        <v>0</v>
      </c>
      <c r="F41" s="20" t="str">
        <f>""</f>
        <v/>
      </c>
      <c r="G41" s="21">
        <v>0</v>
      </c>
      <c r="H41" s="22">
        <v>0</v>
      </c>
      <c r="I41" s="21">
        <v>2240</v>
      </c>
      <c r="J41" s="23"/>
      <c r="K41" s="21">
        <v>0</v>
      </c>
      <c r="L41" s="20" t="str">
        <f>""</f>
        <v/>
      </c>
      <c r="M41" s="21">
        <v>2500</v>
      </c>
      <c r="N41" s="20" t="str">
        <f>""</f>
        <v/>
      </c>
      <c r="O41" s="13"/>
    </row>
    <row r="42" spans="1:15">
      <c r="O42" s="13"/>
    </row>
    <row r="44" spans="1:15">
      <c r="A44" s="24" t="s">
        <v>20</v>
      </c>
      <c r="B44" s="24"/>
      <c r="C44" s="24"/>
      <c r="D44" s="24"/>
      <c r="E44" s="24"/>
      <c r="G44" s="26"/>
      <c r="H44" s="26"/>
      <c r="L44" s="28" t="s">
        <v>24</v>
      </c>
      <c r="M44" s="28"/>
      <c r="N44" s="28"/>
    </row>
    <row r="45" spans="1:15" ht="30" customHeight="1">
      <c r="A45" s="25" t="s">
        <v>21</v>
      </c>
      <c r="B45" s="25"/>
      <c r="C45" s="25"/>
      <c r="D45" s="25"/>
      <c r="E45" s="25"/>
      <c r="G45" s="27" t="s">
        <v>22</v>
      </c>
      <c r="H45" s="27"/>
      <c r="L45" s="29" t="s">
        <v>23</v>
      </c>
      <c r="M45" s="29"/>
      <c r="N45" s="29"/>
    </row>
  </sheetData>
  <mergeCells count="25">
    <mergeCell ref="A44:E44"/>
    <mergeCell ref="A45:E45"/>
    <mergeCell ref="G44:H44"/>
    <mergeCell ref="G45:H45"/>
    <mergeCell ref="L44:N44"/>
    <mergeCell ref="L45:N45"/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Admin2</dc:creator>
  <cp:lastModifiedBy>Admin2</cp:lastModifiedBy>
  <dcterms:created xsi:type="dcterms:W3CDTF">2024-07-17T14:12:05Z</dcterms:created>
  <dcterms:modified xsi:type="dcterms:W3CDTF">2024-07-17T14:13:49Z</dcterms:modified>
</cp:coreProperties>
</file>